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ublic_html\Orf467F17\"/>
    </mc:Choice>
  </mc:AlternateContent>
  <bookViews>
    <workbookView xWindow="0" yWindow="0" windowWidth="20280" windowHeight="142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F18" i="1" s="1"/>
  <c r="C19" i="1"/>
  <c r="D19" i="1"/>
  <c r="I19" i="1" s="1"/>
  <c r="C20" i="1"/>
  <c r="D20" i="1"/>
  <c r="F20" i="1" s="1"/>
  <c r="C21" i="1"/>
  <c r="D21" i="1"/>
  <c r="I21" i="1" s="1"/>
  <c r="C22" i="1"/>
  <c r="D22" i="1"/>
  <c r="I22" i="1" s="1"/>
  <c r="C23" i="1"/>
  <c r="D23" i="1"/>
  <c r="I23" i="1" s="1"/>
  <c r="C24" i="1"/>
  <c r="D24" i="1"/>
  <c r="I24" i="1" s="1"/>
  <c r="C11" i="1"/>
  <c r="D11" i="1"/>
  <c r="F11" i="1" s="1"/>
  <c r="C12" i="1"/>
  <c r="D12" i="1"/>
  <c r="K12" i="1" s="1"/>
  <c r="C13" i="1"/>
  <c r="D13" i="1"/>
  <c r="I13" i="1" s="1"/>
  <c r="C14" i="1"/>
  <c r="D14" i="1"/>
  <c r="K14" i="1" s="1"/>
  <c r="C15" i="1"/>
  <c r="D15" i="1"/>
  <c r="I15" i="1" s="1"/>
  <c r="C16" i="1"/>
  <c r="D16" i="1"/>
  <c r="I16" i="1" s="1"/>
  <c r="C17" i="1"/>
  <c r="D17" i="1"/>
  <c r="I17" i="1" s="1"/>
  <c r="C10" i="1"/>
  <c r="D10" i="1"/>
  <c r="I10" i="1" s="1"/>
  <c r="C9" i="1"/>
  <c r="D9" i="1"/>
  <c r="F9" i="1" s="1"/>
  <c r="C6" i="1"/>
  <c r="D6" i="1"/>
  <c r="I6" i="1" s="1"/>
  <c r="C7" i="1"/>
  <c r="D7" i="1"/>
  <c r="I7" i="1" s="1"/>
  <c r="C8" i="1"/>
  <c r="D8" i="1"/>
  <c r="I8" i="1" s="1"/>
  <c r="C5" i="1"/>
  <c r="D5" i="1"/>
  <c r="I5" i="1" s="1"/>
  <c r="C4" i="1"/>
  <c r="D4" i="1"/>
  <c r="I4" i="1" s="1"/>
  <c r="L20" i="1" l="1"/>
  <c r="L9" i="1"/>
  <c r="L11" i="1"/>
  <c r="L18" i="1"/>
  <c r="G20" i="1"/>
  <c r="H12" i="1"/>
  <c r="G18" i="1"/>
  <c r="F24" i="1"/>
  <c r="J24" i="1" s="1"/>
  <c r="H24" i="1"/>
  <c r="H20" i="1"/>
  <c r="G9" i="1"/>
  <c r="G11" i="1"/>
  <c r="M20" i="1"/>
  <c r="H18" i="1"/>
  <c r="K20" i="1"/>
  <c r="H16" i="1"/>
  <c r="I14" i="1"/>
  <c r="H14" i="1"/>
  <c r="H10" i="1"/>
  <c r="H22" i="1"/>
  <c r="H8" i="1"/>
  <c r="F23" i="1"/>
  <c r="G23" i="1" s="1"/>
  <c r="M18" i="1"/>
  <c r="F16" i="1"/>
  <c r="G16" i="1" s="1"/>
  <c r="M16" i="1"/>
  <c r="H23" i="1"/>
  <c r="H19" i="1"/>
  <c r="H15" i="1"/>
  <c r="H11" i="1"/>
  <c r="H7" i="1"/>
  <c r="J20" i="1"/>
  <c r="F8" i="1"/>
  <c r="G8" i="1" s="1"/>
  <c r="K16" i="1"/>
  <c r="F7" i="1"/>
  <c r="N7" i="1" s="1"/>
  <c r="H6" i="1"/>
  <c r="M24" i="1"/>
  <c r="I12" i="1"/>
  <c r="M22" i="1"/>
  <c r="M7" i="1"/>
  <c r="H21" i="1"/>
  <c r="H17" i="1"/>
  <c r="H13" i="1"/>
  <c r="H9" i="1"/>
  <c r="H5" i="1"/>
  <c r="M11" i="1"/>
  <c r="K9" i="1"/>
  <c r="M5" i="1"/>
  <c r="F22" i="1"/>
  <c r="N22" i="1" s="1"/>
  <c r="F14" i="1"/>
  <c r="J14" i="1" s="1"/>
  <c r="F6" i="1"/>
  <c r="L6" i="1" s="1"/>
  <c r="K24" i="1"/>
  <c r="K22" i="1"/>
  <c r="K18" i="1"/>
  <c r="K11" i="1"/>
  <c r="I9" i="1"/>
  <c r="K7" i="1"/>
  <c r="E11" i="1"/>
  <c r="F21" i="1"/>
  <c r="N21" i="1" s="1"/>
  <c r="F13" i="1"/>
  <c r="E13" i="1" s="1"/>
  <c r="F5" i="1"/>
  <c r="G5" i="1" s="1"/>
  <c r="I20" i="1"/>
  <c r="I18" i="1"/>
  <c r="M15" i="1"/>
  <c r="M13" i="1"/>
  <c r="I11" i="1"/>
  <c r="K5" i="1"/>
  <c r="M9" i="1"/>
  <c r="F15" i="1"/>
  <c r="G15" i="1" s="1"/>
  <c r="F12" i="1"/>
  <c r="N12" i="1" s="1"/>
  <c r="M21" i="1"/>
  <c r="M19" i="1"/>
  <c r="K15" i="1"/>
  <c r="K13" i="1"/>
  <c r="M10" i="1"/>
  <c r="M8" i="1"/>
  <c r="F19" i="1"/>
  <c r="G19" i="1" s="1"/>
  <c r="M23" i="1"/>
  <c r="K19" i="1"/>
  <c r="M17" i="1"/>
  <c r="K10" i="1"/>
  <c r="M6" i="1"/>
  <c r="J9" i="1"/>
  <c r="F10" i="1"/>
  <c r="E10" i="1" s="1"/>
  <c r="K23" i="1"/>
  <c r="K21" i="1"/>
  <c r="K17" i="1"/>
  <c r="M14" i="1"/>
  <c r="M12" i="1"/>
  <c r="K8" i="1"/>
  <c r="K6" i="1"/>
  <c r="H4" i="1"/>
  <c r="J18" i="1"/>
  <c r="F17" i="1"/>
  <c r="N17" i="1" s="1"/>
  <c r="N18" i="1"/>
  <c r="N9" i="1"/>
  <c r="E9" i="1"/>
  <c r="J11" i="1"/>
  <c r="K4" i="1"/>
  <c r="N11" i="1"/>
  <c r="E20" i="1"/>
  <c r="N20" i="1"/>
  <c r="E18" i="1"/>
  <c r="M4" i="1"/>
  <c r="F4" i="1"/>
  <c r="G4" i="1" s="1"/>
  <c r="N24" i="1" l="1"/>
  <c r="N10" i="1"/>
  <c r="L22" i="1"/>
  <c r="L12" i="1"/>
  <c r="L23" i="1"/>
  <c r="L8" i="1"/>
  <c r="J12" i="1"/>
  <c r="L19" i="1"/>
  <c r="N16" i="1"/>
  <c r="L4" i="1"/>
  <c r="L5" i="1"/>
  <c r="L16" i="1"/>
  <c r="L13" i="1"/>
  <c r="E24" i="1"/>
  <c r="L7" i="1"/>
  <c r="J16" i="1"/>
  <c r="G24" i="1"/>
  <c r="L24" i="1"/>
  <c r="L21" i="1"/>
  <c r="L14" i="1"/>
  <c r="L15" i="1"/>
  <c r="L17" i="1"/>
  <c r="L10" i="1"/>
  <c r="E7" i="1"/>
  <c r="J17" i="1"/>
  <c r="J10" i="1"/>
  <c r="E17" i="1"/>
  <c r="J13" i="1"/>
  <c r="J23" i="1"/>
  <c r="E23" i="1"/>
  <c r="N23" i="1"/>
  <c r="N13" i="1"/>
  <c r="E8" i="1"/>
  <c r="N19" i="1"/>
  <c r="G7" i="1"/>
  <c r="J7" i="1"/>
  <c r="J8" i="1"/>
  <c r="E16" i="1"/>
  <c r="N8" i="1"/>
  <c r="E19" i="1"/>
  <c r="N15" i="1"/>
  <c r="G13" i="1"/>
  <c r="G17" i="1"/>
  <c r="J19" i="1"/>
  <c r="G14" i="1"/>
  <c r="G10" i="1"/>
  <c r="J15" i="1"/>
  <c r="G21" i="1"/>
  <c r="J22" i="1"/>
  <c r="G22" i="1"/>
  <c r="G12" i="1"/>
  <c r="E15" i="1"/>
  <c r="G6" i="1"/>
  <c r="E6" i="1"/>
  <c r="J6" i="1"/>
  <c r="N6" i="1"/>
  <c r="E22" i="1"/>
  <c r="J21" i="1"/>
  <c r="E21" i="1"/>
  <c r="N14" i="1"/>
  <c r="E14" i="1"/>
  <c r="E12" i="1"/>
  <c r="N5" i="1"/>
  <c r="E5" i="1"/>
  <c r="J5" i="1"/>
  <c r="J4" i="1"/>
  <c r="N4" i="1"/>
  <c r="E4" i="1"/>
</calcChain>
</file>

<file path=xl/sharedStrings.xml><?xml version="1.0" encoding="utf-8"?>
<sst xmlns="http://schemas.openxmlformats.org/spreadsheetml/2006/main" count="155" uniqueCount="54">
  <si>
    <t>Lat</t>
  </si>
  <si>
    <t xml:space="preserve">lon </t>
  </si>
  <si>
    <t>x</t>
  </si>
  <si>
    <t>y</t>
  </si>
  <si>
    <t>lat</t>
  </si>
  <si>
    <t>lon</t>
  </si>
  <si>
    <t>X+1</t>
  </si>
  <si>
    <t>X</t>
  </si>
  <si>
    <t>Y+1</t>
  </si>
  <si>
    <t>0.3535303453384819</t>
  </si>
  <si>
    <t>0.49997334547760053</t>
  </si>
  <si>
    <t>0.353521935303002</t>
  </si>
  <si>
    <t>0.4999733489653728</t>
  </si>
  <si>
    <t>0.3535219402356328</t>
  </si>
  <si>
    <t>0.707052286327339</t>
  </si>
  <si>
    <t>0.35352789880334073</t>
  </si>
  <si>
    <t>0.3535146152031089</t>
  </si>
  <si>
    <t>0.35351462013584173</t>
  </si>
  <si>
    <t>0.70704251483447</t>
  </si>
  <si>
    <t>0.35351373717555545</t>
  </si>
  <si>
    <t>0.35347213688767976</t>
  </si>
  <si>
    <t>0.4999733524531451</t>
  </si>
  <si>
    <t>0.7069858685906671</t>
  </si>
  <si>
    <t>0.3535661831648126</t>
  </si>
  <si>
    <t>0.49997334198982823</t>
  </si>
  <si>
    <t>0.3536294700299467</t>
  </si>
  <si>
    <t>0.7071956271407877</t>
  </si>
  <si>
    <t>0.35353194346923045</t>
  </si>
  <si>
    <t>0.3535267495178832</t>
  </si>
  <si>
    <t>0.7070586937094763</t>
  </si>
  <si>
    <t>0.35353356132262964</t>
  </si>
  <si>
    <t>0.3535315932621845</t>
  </si>
  <si>
    <t>0.7070651626895814</t>
  </si>
  <si>
    <t>0.35353453795006146</t>
  </si>
  <si>
    <t>0.35353454781497123</t>
  </si>
  <si>
    <t>0.35353454288251634</t>
  </si>
  <si>
    <t>0.7070690889345768</t>
  </si>
  <si>
    <t>Dist(center, (x+1, y))</t>
  </si>
  <si>
    <t>Dist((x, y), (x+1, y))</t>
  </si>
  <si>
    <t>Dist(center, (x, y+1))</t>
  </si>
  <si>
    <t>Dist((x, y), (x, y+1))</t>
  </si>
  <si>
    <t>Dist(center, (x+1, y+1))</t>
  </si>
  <si>
    <t>Dist((x, y), (x+1, y+1))</t>
  </si>
  <si>
    <t>CenterLat</t>
  </si>
  <si>
    <t>CenterLon</t>
  </si>
  <si>
    <t>Pixel Center</t>
  </si>
  <si>
    <t>Nominal {Lon, Lat}</t>
  </si>
  <si>
    <t>Pixel Pointers</t>
  </si>
  <si>
    <t>Lower Left {Lat, Lon}</t>
  </si>
  <si>
    <t>Lower Right {Lat, Lon}</t>
  </si>
  <si>
    <t>Upper Left {Lat, Lon}</t>
  </si>
  <si>
    <t>Upper Right {Lat, Lon}</t>
  </si>
  <si>
    <t>Lengths of pixel sides (miles)</t>
  </si>
  <si>
    <t xml:space="preserve">Confirmations that Pixel Formula leads to Essentially Equal Area {0.5,0.5} miles Pixels throughout North America (and thye rest of the World)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</si>
</sst>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0.00000"/>
  </numFmts>
  <fonts count="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0" xfId="0" applyAlignment="1"/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>
      <alignment horizontal="center"/>
    </xf>
    <xf numFmtId="0" fontId="0" fillId="0" borderId="4" xfId="0" applyBorder="1"/>
    <xf numFmtId="167" fontId="0" fillId="0" borderId="0" xfId="0" applyNumberFormat="1" applyFill="1" applyBorder="1"/>
    <xf numFmtId="167" fontId="0" fillId="0" borderId="0" xfId="0" applyNumberFormat="1" applyBorder="1"/>
    <xf numFmtId="1" fontId="0" fillId="0" borderId="0" xfId="0" applyNumberFormat="1" applyBorder="1"/>
    <xf numFmtId="1" fontId="0" fillId="0" borderId="5" xfId="0" applyNumberFormat="1" applyBorder="1"/>
    <xf numFmtId="0" fontId="0" fillId="4" borderId="4" xfId="0" applyFill="1" applyBorder="1"/>
    <xf numFmtId="0" fontId="0" fillId="4" borderId="0" xfId="0" applyFill="1" applyBorder="1"/>
    <xf numFmtId="167" fontId="0" fillId="4" borderId="0" xfId="0" applyNumberFormat="1" applyFill="1" applyBorder="1"/>
    <xf numFmtId="1" fontId="0" fillId="4" borderId="0" xfId="0" applyNumberFormat="1" applyFill="1" applyBorder="1"/>
    <xf numFmtId="1" fontId="0" fillId="4" borderId="5" xfId="0" applyNumberFormat="1" applyFill="1" applyBorder="1"/>
    <xf numFmtId="0" fontId="0" fillId="0" borderId="6" xfId="0" applyBorder="1"/>
    <xf numFmtId="0" fontId="0" fillId="0" borderId="7" xfId="0" applyBorder="1"/>
    <xf numFmtId="167" fontId="0" fillId="0" borderId="7" xfId="0" applyNumberFormat="1" applyFill="1" applyBorder="1"/>
    <xf numFmtId="167" fontId="0" fillId="0" borderId="7" xfId="0" applyNumberFormat="1" applyBorder="1"/>
    <xf numFmtId="1" fontId="0" fillId="0" borderId="7" xfId="0" applyNumberFormat="1" applyBorder="1"/>
    <xf numFmtId="1" fontId="0" fillId="0" borderId="8" xfId="0" applyNumberForma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7" fontId="0" fillId="0" borderId="5" xfId="0" applyNumberFormat="1" applyBorder="1"/>
    <xf numFmtId="167" fontId="0" fillId="4" borderId="5" xfId="0" applyNumberFormat="1" applyFill="1" applyBorder="1"/>
    <xf numFmtId="167" fontId="0" fillId="0" borderId="8" xfId="0" applyNumberFormat="1" applyBorder="1"/>
    <xf numFmtId="0" fontId="0" fillId="0" borderId="3" xfId="0" applyBorder="1" applyAlignment="1">
      <alignment horizontal="center"/>
    </xf>
    <xf numFmtId="1" fontId="0" fillId="0" borderId="4" xfId="0" applyNumberFormat="1" applyBorder="1"/>
    <xf numFmtId="1" fontId="0" fillId="4" borderId="4" xfId="0" applyNumberFormat="1" applyFill="1" applyBorder="1"/>
    <xf numFmtId="1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abSelected="1" zoomScale="84" zoomScaleNormal="84" workbookViewId="0">
      <selection activeCell="Q28" sqref="Q28"/>
    </sheetView>
  </sheetViews>
  <sheetFormatPr defaultRowHeight="15" x14ac:dyDescent="0.25"/>
  <cols>
    <col min="5" max="5" width="10.5703125" style="1" bestFit="1" customWidth="1"/>
    <col min="6" max="6" width="8.85546875" style="1" bestFit="1" customWidth="1"/>
    <col min="7" max="7" width="10.5703125" style="1" bestFit="1" customWidth="1"/>
    <col min="8" max="8" width="9.85546875" style="2" bestFit="1" customWidth="1"/>
    <col min="9" max="9" width="9.28515625" bestFit="1" customWidth="1"/>
    <col min="10" max="10" width="10.5703125" bestFit="1" customWidth="1"/>
    <col min="11" max="11" width="9.85546875" style="3" bestFit="1" customWidth="1"/>
    <col min="12" max="12" width="10.5703125" style="3" bestFit="1" customWidth="1"/>
    <col min="13" max="13" width="9.85546875" bestFit="1" customWidth="1"/>
    <col min="14" max="14" width="10.5703125" bestFit="1" customWidth="1"/>
    <col min="16" max="18" width="21.85546875" bestFit="1" customWidth="1"/>
    <col min="19" max="19" width="21.85546875" customWidth="1"/>
    <col min="20" max="20" width="21.85546875" bestFit="1" customWidth="1"/>
    <col min="21" max="21" width="20.7109375" bestFit="1" customWidth="1"/>
  </cols>
  <sheetData>
    <row r="1" spans="1:21" ht="24" thickBot="1" x14ac:dyDescent="0.4">
      <c r="A1" s="27" t="s">
        <v>53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9"/>
    </row>
    <row r="2" spans="1:21" x14ac:dyDescent="0.25">
      <c r="A2" s="30" t="s">
        <v>46</v>
      </c>
      <c r="B2" s="31"/>
      <c r="C2" s="31" t="s">
        <v>47</v>
      </c>
      <c r="D2" s="31"/>
      <c r="E2" s="32" t="s">
        <v>48</v>
      </c>
      <c r="F2" s="32"/>
      <c r="G2" s="33" t="s">
        <v>45</v>
      </c>
      <c r="H2" s="33"/>
      <c r="I2" s="33" t="s">
        <v>49</v>
      </c>
      <c r="J2" s="33"/>
      <c r="K2" s="33" t="s">
        <v>50</v>
      </c>
      <c r="L2" s="33"/>
      <c r="M2" s="33" t="s">
        <v>51</v>
      </c>
      <c r="N2" s="34"/>
      <c r="O2" s="5"/>
      <c r="P2" s="30" t="s">
        <v>52</v>
      </c>
      <c r="Q2" s="31"/>
      <c r="R2" s="31"/>
      <c r="S2" s="31"/>
      <c r="T2" s="31"/>
      <c r="U2" s="38"/>
    </row>
    <row r="3" spans="1:21" s="4" customFormat="1" x14ac:dyDescent="0.25">
      <c r="A3" s="6" t="s">
        <v>1</v>
      </c>
      <c r="B3" s="7" t="s">
        <v>0</v>
      </c>
      <c r="C3" s="7" t="s">
        <v>2</v>
      </c>
      <c r="D3" s="7" t="s">
        <v>3</v>
      </c>
      <c r="E3" s="8" t="s">
        <v>5</v>
      </c>
      <c r="F3" s="8" t="s">
        <v>4</v>
      </c>
      <c r="G3" s="8" t="s">
        <v>44</v>
      </c>
      <c r="H3" s="8" t="s">
        <v>43</v>
      </c>
      <c r="I3" s="7" t="s">
        <v>6</v>
      </c>
      <c r="J3" s="7" t="s">
        <v>3</v>
      </c>
      <c r="K3" s="8" t="s">
        <v>7</v>
      </c>
      <c r="L3" s="8" t="s">
        <v>8</v>
      </c>
      <c r="M3" s="7" t="s">
        <v>6</v>
      </c>
      <c r="N3" s="10" t="s">
        <v>8</v>
      </c>
      <c r="O3" s="9"/>
      <c r="P3" s="6" t="s">
        <v>38</v>
      </c>
      <c r="Q3" s="7" t="s">
        <v>40</v>
      </c>
      <c r="R3" s="7" t="s">
        <v>39</v>
      </c>
      <c r="S3" s="7" t="s">
        <v>37</v>
      </c>
      <c r="T3" s="7" t="s">
        <v>41</v>
      </c>
      <c r="U3" s="10" t="s">
        <v>42</v>
      </c>
    </row>
    <row r="4" spans="1:21" x14ac:dyDescent="0.25">
      <c r="A4" s="11">
        <v>-97.5</v>
      </c>
      <c r="B4" s="5">
        <v>37</v>
      </c>
      <c r="C4" s="5">
        <f>INT(138.348*(A4+97.5)*COS(PI()*B4/180))</f>
        <v>0</v>
      </c>
      <c r="D4" s="5">
        <f>INT(138.348*(B4-37))</f>
        <v>0</v>
      </c>
      <c r="E4" s="12">
        <f>-97.5+($C4/(138.348*COS($F4*PI()/180)))</f>
        <v>-97.5</v>
      </c>
      <c r="F4" s="12">
        <f>37 + ($D4/138.348)</f>
        <v>37</v>
      </c>
      <c r="G4" s="12">
        <f>-97.5+(($C4+0.5)/(138.348*COS($F4*PI()/180)))</f>
        <v>-97.495474688256579</v>
      </c>
      <c r="H4" s="12">
        <f>37 + (($D4+0.5)/138.348)</f>
        <v>37.003614074652326</v>
      </c>
      <c r="I4" s="13">
        <f>37 + ($D4/138.348)</f>
        <v>37</v>
      </c>
      <c r="J4" s="13">
        <f>-97.5+(($C4+1)/(138.348*COS($F4*PI()/180)))</f>
        <v>-97.490949376513171</v>
      </c>
      <c r="K4" s="12">
        <f>37 + (($D4+1)/138.348)</f>
        <v>37.007228149304652</v>
      </c>
      <c r="L4" s="12">
        <f>-97.5+($C4/(138.348*COS($F4*PI()/180)))</f>
        <v>-97.5</v>
      </c>
      <c r="M4" s="13">
        <f>37 + (($D4+1)/138.348)</f>
        <v>37.007228149304652</v>
      </c>
      <c r="N4" s="35">
        <f>-97.5+(($C4+1)/(138.348*COS($F4*PI()/180)))</f>
        <v>-97.490949376513171</v>
      </c>
      <c r="O4" s="5"/>
      <c r="P4" s="39" t="s">
        <v>10</v>
      </c>
      <c r="Q4" s="14" t="s">
        <v>12</v>
      </c>
      <c r="R4" s="14" t="s">
        <v>11</v>
      </c>
      <c r="S4" s="14" t="s">
        <v>9</v>
      </c>
      <c r="T4" s="14" t="s">
        <v>13</v>
      </c>
      <c r="U4" s="15" t="s">
        <v>14</v>
      </c>
    </row>
    <row r="5" spans="1:21" x14ac:dyDescent="0.25">
      <c r="A5" s="11">
        <v>-97.5</v>
      </c>
      <c r="B5" s="5">
        <v>50</v>
      </c>
      <c r="C5" s="5">
        <f>INT(138.348*(A5+97.5)*COS(PI()*B5/180))</f>
        <v>0</v>
      </c>
      <c r="D5" s="5">
        <f>INT(138.348*(B5-37))</f>
        <v>1798</v>
      </c>
      <c r="E5" s="12">
        <f>-97.5+(C5/(138.348*COS(F5*PI()/180)))</f>
        <v>-97.5</v>
      </c>
      <c r="F5" s="12">
        <f t="shared" ref="F5:F24" si="0">37 + (D5/138.348)</f>
        <v>49.996212449764357</v>
      </c>
      <c r="G5" s="12">
        <f t="shared" ref="G5:I24" si="1">-97.5+(($C5+0.5)/(138.348*COS($F5*PI()/180)))</f>
        <v>-97.494377940851251</v>
      </c>
      <c r="H5" s="12">
        <f t="shared" ref="H5:H24" si="2">37 + (($D5+0.5)/138.348)</f>
        <v>49.99982652441669</v>
      </c>
      <c r="I5" s="13">
        <f t="shared" ref="I5:I24" si="3">37 + ($D5/138.348)</f>
        <v>49.996212449764357</v>
      </c>
      <c r="J5" s="13">
        <f t="shared" ref="J5:J24" si="4">-97.5+(($C5+1)/(138.348*COS($F5*PI()/180)))</f>
        <v>-97.488755881702488</v>
      </c>
      <c r="K5" s="12">
        <f t="shared" ref="K5:K24" si="5">37 + (($D5+1)/138.348)</f>
        <v>50.003440599069009</v>
      </c>
      <c r="L5" s="12">
        <f t="shared" ref="L5:L24" si="6">-97.5+($C5/(138.348*COS($F5*PI()/180)))</f>
        <v>-97.5</v>
      </c>
      <c r="M5" s="13">
        <f t="shared" ref="M5:M24" si="7">37 + (($D5+1)/138.348)</f>
        <v>50.003440599069009</v>
      </c>
      <c r="N5" s="35">
        <f t="shared" ref="N5:N24" si="8">-97.5+(($C5+1)/(138.348*COS($F5*PI()/180)))</f>
        <v>-97.488755881702488</v>
      </c>
      <c r="O5" s="5"/>
      <c r="P5" s="39" t="s">
        <v>10</v>
      </c>
      <c r="Q5" s="14" t="s">
        <v>10</v>
      </c>
      <c r="R5" s="14" t="s">
        <v>16</v>
      </c>
      <c r="S5" s="14" t="s">
        <v>15</v>
      </c>
      <c r="T5" s="14" t="s">
        <v>17</v>
      </c>
      <c r="U5" s="15" t="s">
        <v>18</v>
      </c>
    </row>
    <row r="6" spans="1:21" x14ac:dyDescent="0.25">
      <c r="A6" s="11">
        <v>-97.5</v>
      </c>
      <c r="B6" s="5">
        <v>75</v>
      </c>
      <c r="C6" s="5">
        <f>INT(138.348*(A6+97.5)*COS(PI()*B6/180))</f>
        <v>0</v>
      </c>
      <c r="D6" s="5">
        <f>INT(138.348*(B6-37))</f>
        <v>5257</v>
      </c>
      <c r="E6" s="12">
        <f>-97.5+(C6/(138.348*COS(F6*PI()/180)))</f>
        <v>-97.5</v>
      </c>
      <c r="F6" s="12">
        <f t="shared" si="0"/>
        <v>74.998380894555751</v>
      </c>
      <c r="G6" s="12">
        <f t="shared" si="1"/>
        <v>-97.486037760314588</v>
      </c>
      <c r="H6" s="12">
        <f t="shared" si="2"/>
        <v>75.001994969208084</v>
      </c>
      <c r="I6" s="13">
        <f t="shared" si="3"/>
        <v>74.998380894555751</v>
      </c>
      <c r="J6" s="13">
        <f t="shared" si="4"/>
        <v>-97.472075520629176</v>
      </c>
      <c r="K6" s="12">
        <f t="shared" si="5"/>
        <v>75.005609043860403</v>
      </c>
      <c r="L6" s="12">
        <f t="shared" si="6"/>
        <v>-97.5</v>
      </c>
      <c r="M6" s="13">
        <f t="shared" si="7"/>
        <v>75.005609043860403</v>
      </c>
      <c r="N6" s="35">
        <f t="shared" si="8"/>
        <v>-97.472075520629176</v>
      </c>
      <c r="O6" s="5"/>
      <c r="P6" s="39" t="s">
        <v>12</v>
      </c>
      <c r="Q6" s="14" t="s">
        <v>21</v>
      </c>
      <c r="R6" s="14" t="s">
        <v>20</v>
      </c>
      <c r="S6" s="14" t="s">
        <v>19</v>
      </c>
      <c r="T6" s="14" t="s">
        <v>20</v>
      </c>
      <c r="U6" s="15" t="s">
        <v>22</v>
      </c>
    </row>
    <row r="7" spans="1:21" x14ac:dyDescent="0.25">
      <c r="A7" s="11">
        <v>-97.5</v>
      </c>
      <c r="B7" s="5">
        <v>100</v>
      </c>
      <c r="C7" s="5">
        <f>INT(138.348*(A7+97.5)*COS(PI()*B7/180))</f>
        <v>0</v>
      </c>
      <c r="D7" s="5">
        <f>INT(138.348*(B7-37))</f>
        <v>8715</v>
      </c>
      <c r="E7" s="12">
        <f>-97.5+(C7/(138.348*COS(F7*PI()/180)))</f>
        <v>-97.5</v>
      </c>
      <c r="F7" s="12">
        <f t="shared" si="0"/>
        <v>99.993321190042494</v>
      </c>
      <c r="G7" s="12">
        <f t="shared" si="1"/>
        <v>-97.520826394602253</v>
      </c>
      <c r="H7" s="12">
        <f t="shared" si="2"/>
        <v>99.996935264694827</v>
      </c>
      <c r="I7" s="13">
        <f t="shared" si="3"/>
        <v>99.993321190042494</v>
      </c>
      <c r="J7" s="13">
        <f t="shared" si="4"/>
        <v>-97.54165278920452</v>
      </c>
      <c r="K7" s="12">
        <f t="shared" si="5"/>
        <v>100.00054933934715</v>
      </c>
      <c r="L7" s="12">
        <f t="shared" si="6"/>
        <v>-97.5</v>
      </c>
      <c r="M7" s="13">
        <f t="shared" si="7"/>
        <v>100.00054933934715</v>
      </c>
      <c r="N7" s="35">
        <f t="shared" si="8"/>
        <v>-97.54165278920452</v>
      </c>
      <c r="O7" s="5"/>
      <c r="P7" s="39" t="s">
        <v>24</v>
      </c>
      <c r="Q7" s="14" t="s">
        <v>12</v>
      </c>
      <c r="R7" s="14" t="s">
        <v>25</v>
      </c>
      <c r="S7" s="14" t="s">
        <v>23</v>
      </c>
      <c r="T7" s="14" t="s">
        <v>25</v>
      </c>
      <c r="U7" s="15" t="s">
        <v>26</v>
      </c>
    </row>
    <row r="8" spans="1:21" x14ac:dyDescent="0.25">
      <c r="A8" s="11">
        <v>-97.5</v>
      </c>
      <c r="B8" s="5">
        <v>25</v>
      </c>
      <c r="C8" s="5">
        <f>INT(138.348*(A8+97.5)*COS(PI()*B8/180))</f>
        <v>0</v>
      </c>
      <c r="D8" s="5">
        <f>INT(138.348*(B8-37))</f>
        <v>-1661</v>
      </c>
      <c r="E8" s="12">
        <f>-97.5+(C8/(138.348*COS(F8*PI()/180)))</f>
        <v>-97.5</v>
      </c>
      <c r="F8" s="12">
        <f t="shared" si="0"/>
        <v>24.99404400497297</v>
      </c>
      <c r="G8" s="12">
        <f t="shared" si="1"/>
        <v>-97.496012503097461</v>
      </c>
      <c r="H8" s="12">
        <f t="shared" si="2"/>
        <v>24.997658079625296</v>
      </c>
      <c r="I8" s="13">
        <f t="shared" si="3"/>
        <v>24.99404400497297</v>
      </c>
      <c r="J8" s="13">
        <f t="shared" si="4"/>
        <v>-97.492025006194936</v>
      </c>
      <c r="K8" s="12">
        <f t="shared" si="5"/>
        <v>25.001272154277622</v>
      </c>
      <c r="L8" s="12">
        <f t="shared" si="6"/>
        <v>-97.5</v>
      </c>
      <c r="M8" s="13">
        <f t="shared" si="7"/>
        <v>25.001272154277622</v>
      </c>
      <c r="N8" s="35">
        <f t="shared" si="8"/>
        <v>-97.492025006194936</v>
      </c>
      <c r="O8" s="5"/>
      <c r="P8" s="39" t="s">
        <v>12</v>
      </c>
      <c r="Q8" s="14" t="s">
        <v>21</v>
      </c>
      <c r="R8" s="14" t="s">
        <v>28</v>
      </c>
      <c r="S8" s="14" t="s">
        <v>27</v>
      </c>
      <c r="T8" s="14" t="s">
        <v>28</v>
      </c>
      <c r="U8" s="15" t="s">
        <v>29</v>
      </c>
    </row>
    <row r="9" spans="1:21" x14ac:dyDescent="0.25">
      <c r="A9" s="11">
        <v>-97.5</v>
      </c>
      <c r="B9" s="5">
        <v>10</v>
      </c>
      <c r="C9" s="5">
        <f>INT(138.348*(A9+97.5)*COS(PI()*B9/180))</f>
        <v>0</v>
      </c>
      <c r="D9" s="5">
        <f>INT(138.348*(B9-37))</f>
        <v>-3736</v>
      </c>
      <c r="E9" s="12">
        <f>-97.5+(C9/(138.348*COS(F9*PI()/180)))</f>
        <v>-97.5</v>
      </c>
      <c r="F9" s="12">
        <f t="shared" si="0"/>
        <v>9.9956341978199923</v>
      </c>
      <c r="G9" s="12">
        <f t="shared" si="1"/>
        <v>-97.496330221716065</v>
      </c>
      <c r="H9" s="12">
        <f t="shared" si="2"/>
        <v>9.9992482724723182</v>
      </c>
      <c r="I9" s="13">
        <f t="shared" si="3"/>
        <v>9.9956341978199923</v>
      </c>
      <c r="J9" s="13">
        <f t="shared" si="4"/>
        <v>-97.492660443432115</v>
      </c>
      <c r="K9" s="12">
        <f t="shared" si="5"/>
        <v>10.002862347124644</v>
      </c>
      <c r="L9" s="12">
        <f t="shared" si="6"/>
        <v>-97.5</v>
      </c>
      <c r="M9" s="13">
        <f t="shared" si="7"/>
        <v>10.002862347124644</v>
      </c>
      <c r="N9" s="35">
        <f t="shared" si="8"/>
        <v>-97.492660443432115</v>
      </c>
      <c r="O9" s="5"/>
      <c r="P9" s="39" t="s">
        <v>12</v>
      </c>
      <c r="Q9" s="14" t="s">
        <v>12</v>
      </c>
      <c r="R9" s="14" t="s">
        <v>31</v>
      </c>
      <c r="S9" s="14" t="s">
        <v>30</v>
      </c>
      <c r="T9" s="14" t="s">
        <v>31</v>
      </c>
      <c r="U9" s="15" t="s">
        <v>32</v>
      </c>
    </row>
    <row r="10" spans="1:21" x14ac:dyDescent="0.25">
      <c r="A10" s="11">
        <v>-97.5</v>
      </c>
      <c r="B10" s="5">
        <v>0</v>
      </c>
      <c r="C10" s="5">
        <f>INT(138.348*(A10+97.5)*COS(PI()*B10/180))</f>
        <v>0</v>
      </c>
      <c r="D10" s="5">
        <f>INT(138.348*(B10-37))</f>
        <v>-5119</v>
      </c>
      <c r="E10" s="12">
        <f>-97.5+(C10/(138.348*COS(F10*PI()/180)))</f>
        <v>-97.5</v>
      </c>
      <c r="F10" s="12">
        <f t="shared" si="0"/>
        <v>-8.9629051377215774E-4</v>
      </c>
      <c r="G10" s="12">
        <f t="shared" si="1"/>
        <v>-97.496385925347226</v>
      </c>
      <c r="H10" s="12">
        <f t="shared" si="2"/>
        <v>2.7177841385537249E-3</v>
      </c>
      <c r="I10" s="13">
        <f t="shared" si="3"/>
        <v>-8.9629051377215774E-4</v>
      </c>
      <c r="J10" s="13">
        <f t="shared" si="4"/>
        <v>-97.492771850694467</v>
      </c>
      <c r="K10" s="12">
        <f t="shared" si="5"/>
        <v>6.3318587908796076E-3</v>
      </c>
      <c r="L10" s="12">
        <f t="shared" si="6"/>
        <v>-97.5</v>
      </c>
      <c r="M10" s="13">
        <f t="shared" si="7"/>
        <v>6.3318587908796076E-3</v>
      </c>
      <c r="N10" s="35">
        <f t="shared" si="8"/>
        <v>-97.492771850694467</v>
      </c>
      <c r="O10" s="5"/>
      <c r="P10" s="39" t="s">
        <v>10</v>
      </c>
      <c r="Q10" s="14" t="s">
        <v>10</v>
      </c>
      <c r="R10" s="14" t="s">
        <v>34</v>
      </c>
      <c r="S10" s="14" t="s">
        <v>33</v>
      </c>
      <c r="T10" s="14" t="s">
        <v>35</v>
      </c>
      <c r="U10" s="15" t="s">
        <v>36</v>
      </c>
    </row>
    <row r="11" spans="1:21" x14ac:dyDescent="0.25">
      <c r="A11" s="16">
        <v>-75</v>
      </c>
      <c r="B11" s="17">
        <v>37</v>
      </c>
      <c r="C11" s="17">
        <f>INT(138.348*(A11+97.5)*COS(PI()*B11/180))</f>
        <v>2486</v>
      </c>
      <c r="D11" s="17">
        <f>INT(138.348*(B11-37))</f>
        <v>0</v>
      </c>
      <c r="E11" s="18">
        <f>-97.5+(C11/(138.348*COS(F11*PI()/180)))</f>
        <v>-75.000150011735798</v>
      </c>
      <c r="F11" s="18">
        <f t="shared" si="0"/>
        <v>37</v>
      </c>
      <c r="G11" s="18">
        <f t="shared" si="1"/>
        <v>-74.995624699992376</v>
      </c>
      <c r="H11" s="18">
        <f t="shared" si="2"/>
        <v>37.003614074652326</v>
      </c>
      <c r="I11" s="18">
        <f t="shared" si="3"/>
        <v>37</v>
      </c>
      <c r="J11" s="18">
        <f t="shared" si="4"/>
        <v>-74.991099388248955</v>
      </c>
      <c r="K11" s="12">
        <f t="shared" si="5"/>
        <v>37.007228149304652</v>
      </c>
      <c r="L11" s="12">
        <f t="shared" si="6"/>
        <v>-75.000150011735798</v>
      </c>
      <c r="M11" s="18">
        <f t="shared" si="7"/>
        <v>37.007228149304652</v>
      </c>
      <c r="N11" s="36">
        <f t="shared" si="8"/>
        <v>-74.991099388248955</v>
      </c>
      <c r="O11" s="5"/>
      <c r="P11" s="40" t="s">
        <v>10</v>
      </c>
      <c r="Q11" s="19" t="s">
        <v>12</v>
      </c>
      <c r="R11" s="19" t="s">
        <v>11</v>
      </c>
      <c r="S11" s="19" t="s">
        <v>9</v>
      </c>
      <c r="T11" s="19" t="s">
        <v>13</v>
      </c>
      <c r="U11" s="20" t="s">
        <v>14</v>
      </c>
    </row>
    <row r="12" spans="1:21" x14ac:dyDescent="0.25">
      <c r="A12" s="16">
        <v>-75</v>
      </c>
      <c r="B12" s="17">
        <v>50</v>
      </c>
      <c r="C12" s="17">
        <f>INT(138.348*(A12+97.5)*COS(PI()*B12/180))</f>
        <v>2000</v>
      </c>
      <c r="D12" s="17">
        <f>INT(138.348*(B12-37))</f>
        <v>1798</v>
      </c>
      <c r="E12" s="18">
        <f>-97.5+(C12/(138.348*COS(F12*PI()/180)))</f>
        <v>-75.011763404986183</v>
      </c>
      <c r="F12" s="18">
        <f t="shared" si="0"/>
        <v>49.996212449764357</v>
      </c>
      <c r="G12" s="18">
        <f t="shared" si="1"/>
        <v>-75.00614134583742</v>
      </c>
      <c r="H12" s="18">
        <f t="shared" si="2"/>
        <v>49.99982652441669</v>
      </c>
      <c r="I12" s="18">
        <f t="shared" si="3"/>
        <v>49.996212449764357</v>
      </c>
      <c r="J12" s="18">
        <f t="shared" si="4"/>
        <v>-75.000519286688672</v>
      </c>
      <c r="K12" s="12">
        <f t="shared" si="5"/>
        <v>50.003440599069009</v>
      </c>
      <c r="L12" s="12">
        <f t="shared" si="6"/>
        <v>-75.011763404986183</v>
      </c>
      <c r="M12" s="18">
        <f t="shared" si="7"/>
        <v>50.003440599069009</v>
      </c>
      <c r="N12" s="36">
        <f t="shared" si="8"/>
        <v>-75.000519286688672</v>
      </c>
      <c r="O12" s="5"/>
      <c r="P12" s="40" t="s">
        <v>10</v>
      </c>
      <c r="Q12" s="19" t="s">
        <v>10</v>
      </c>
      <c r="R12" s="19" t="s">
        <v>17</v>
      </c>
      <c r="S12" s="19" t="s">
        <v>15</v>
      </c>
      <c r="T12" s="19" t="s">
        <v>16</v>
      </c>
      <c r="U12" s="20" t="s">
        <v>18</v>
      </c>
    </row>
    <row r="13" spans="1:21" x14ac:dyDescent="0.25">
      <c r="A13" s="16">
        <v>-75</v>
      </c>
      <c r="B13" s="17">
        <v>75</v>
      </c>
      <c r="C13" s="17">
        <f>INT(138.348*(A13+97.5)*COS(PI()*B13/180))</f>
        <v>805</v>
      </c>
      <c r="D13" s="17">
        <f>INT(138.348*(B13-37))</f>
        <v>5257</v>
      </c>
      <c r="E13" s="18">
        <f>-97.5+(C13/(138.348*COS(F13*PI()/180)))</f>
        <v>-75.020794106487145</v>
      </c>
      <c r="F13" s="18">
        <f t="shared" si="0"/>
        <v>74.998380894555751</v>
      </c>
      <c r="G13" s="18">
        <f t="shared" si="1"/>
        <v>-75.006831866801733</v>
      </c>
      <c r="H13" s="18">
        <f t="shared" si="2"/>
        <v>75.001994969208084</v>
      </c>
      <c r="I13" s="18">
        <f t="shared" si="3"/>
        <v>74.998380894555751</v>
      </c>
      <c r="J13" s="18">
        <f t="shared" si="4"/>
        <v>-74.99286962711632</v>
      </c>
      <c r="K13" s="12">
        <f t="shared" si="5"/>
        <v>75.005609043860403</v>
      </c>
      <c r="L13" s="12">
        <f t="shared" si="6"/>
        <v>-75.020794106487145</v>
      </c>
      <c r="M13" s="18">
        <f t="shared" si="7"/>
        <v>75.005609043860403</v>
      </c>
      <c r="N13" s="36">
        <f t="shared" si="8"/>
        <v>-74.99286962711632</v>
      </c>
      <c r="O13" s="5"/>
      <c r="P13" s="40" t="s">
        <v>12</v>
      </c>
      <c r="Q13" s="19" t="s">
        <v>21</v>
      </c>
      <c r="R13" s="19" t="s">
        <v>20</v>
      </c>
      <c r="S13" s="19" t="s">
        <v>19</v>
      </c>
      <c r="T13" s="19" t="s">
        <v>20</v>
      </c>
      <c r="U13" s="20" t="s">
        <v>22</v>
      </c>
    </row>
    <row r="14" spans="1:21" x14ac:dyDescent="0.25">
      <c r="A14" s="16">
        <v>-75</v>
      </c>
      <c r="B14" s="17">
        <v>100</v>
      </c>
      <c r="C14" s="17">
        <f>INT(138.348*(A14+97.5)*COS(PI()*B14/180))</f>
        <v>-541</v>
      </c>
      <c r="D14" s="17">
        <f>INT(138.348*(B14-37))</f>
        <v>8715</v>
      </c>
      <c r="E14" s="18">
        <f>-97.5+(C14/(138.348*COS(F14*PI()/180)))</f>
        <v>-74.965841040356395</v>
      </c>
      <c r="F14" s="18">
        <f t="shared" si="0"/>
        <v>99.993321190042494</v>
      </c>
      <c r="G14" s="18">
        <f t="shared" si="1"/>
        <v>-74.986667434958662</v>
      </c>
      <c r="H14" s="18">
        <f t="shared" si="2"/>
        <v>99.996935264694827</v>
      </c>
      <c r="I14" s="18">
        <f t="shared" si="3"/>
        <v>99.993321190042494</v>
      </c>
      <c r="J14" s="18">
        <f t="shared" si="4"/>
        <v>-75.007493829560914</v>
      </c>
      <c r="K14" s="12">
        <f t="shared" si="5"/>
        <v>100.00054933934715</v>
      </c>
      <c r="L14" s="12">
        <f t="shared" si="6"/>
        <v>-74.965841040356395</v>
      </c>
      <c r="M14" s="18">
        <f t="shared" si="7"/>
        <v>100.00054933934715</v>
      </c>
      <c r="N14" s="36">
        <f t="shared" si="8"/>
        <v>-75.007493829560914</v>
      </c>
      <c r="O14" s="5"/>
      <c r="P14" s="40" t="s">
        <v>24</v>
      </c>
      <c r="Q14" s="19" t="s">
        <v>12</v>
      </c>
      <c r="R14" s="19" t="s">
        <v>25</v>
      </c>
      <c r="S14" s="19" t="s">
        <v>23</v>
      </c>
      <c r="T14" s="19" t="s">
        <v>25</v>
      </c>
      <c r="U14" s="20" t="s">
        <v>26</v>
      </c>
    </row>
    <row r="15" spans="1:21" x14ac:dyDescent="0.25">
      <c r="A15" s="16">
        <v>-75</v>
      </c>
      <c r="B15" s="17">
        <v>25</v>
      </c>
      <c r="C15" s="17">
        <f>INT(138.348*(A15+97.5)*COS(PI()*B15/180))</f>
        <v>2821</v>
      </c>
      <c r="D15" s="17">
        <f>INT(138.348*(B15-37))</f>
        <v>-1661</v>
      </c>
      <c r="E15" s="18">
        <f>-97.5+(C15/(138.348*COS(F15*PI()/180)))</f>
        <v>-75.002542475908285</v>
      </c>
      <c r="F15" s="18">
        <f t="shared" si="0"/>
        <v>24.99404400497297</v>
      </c>
      <c r="G15" s="18">
        <f t="shared" si="1"/>
        <v>-74.99855497900576</v>
      </c>
      <c r="H15" s="18">
        <f t="shared" si="2"/>
        <v>24.997658079625296</v>
      </c>
      <c r="I15" s="18">
        <f t="shared" si="3"/>
        <v>24.99404400497297</v>
      </c>
      <c r="J15" s="18">
        <f t="shared" si="4"/>
        <v>-74.994567482103221</v>
      </c>
      <c r="K15" s="12">
        <f t="shared" si="5"/>
        <v>25.001272154277622</v>
      </c>
      <c r="L15" s="12">
        <f t="shared" si="6"/>
        <v>-75.002542475908285</v>
      </c>
      <c r="M15" s="18">
        <f t="shared" si="7"/>
        <v>25.001272154277622</v>
      </c>
      <c r="N15" s="36">
        <f t="shared" si="8"/>
        <v>-74.994567482103221</v>
      </c>
      <c r="O15" s="5"/>
      <c r="P15" s="40" t="s">
        <v>12</v>
      </c>
      <c r="Q15" s="19" t="s">
        <v>21</v>
      </c>
      <c r="R15" s="19" t="s">
        <v>28</v>
      </c>
      <c r="S15" s="19" t="s">
        <v>27</v>
      </c>
      <c r="T15" s="19" t="s">
        <v>28</v>
      </c>
      <c r="U15" s="20" t="s">
        <v>29</v>
      </c>
    </row>
    <row r="16" spans="1:21" x14ac:dyDescent="0.25">
      <c r="A16" s="16">
        <v>-75</v>
      </c>
      <c r="B16" s="17">
        <v>10</v>
      </c>
      <c r="C16" s="17">
        <f>INT(138.348*(A16+97.5)*COS(PI()*B16/180))</f>
        <v>3065</v>
      </c>
      <c r="D16" s="17">
        <f>INT(138.348*(B16-37))</f>
        <v>-3736</v>
      </c>
      <c r="E16" s="18">
        <f>-97.5+(C16/(138.348*COS(F16*PI()/180)))</f>
        <v>-75.004259119453494</v>
      </c>
      <c r="F16" s="18">
        <f t="shared" si="0"/>
        <v>9.9956341978199923</v>
      </c>
      <c r="G16" s="18">
        <f t="shared" si="1"/>
        <v>-75.000589341169558</v>
      </c>
      <c r="H16" s="18">
        <f t="shared" si="2"/>
        <v>9.9992482724723182</v>
      </c>
      <c r="I16" s="18">
        <f t="shared" si="3"/>
        <v>9.9956341978199923</v>
      </c>
      <c r="J16" s="18">
        <f t="shared" si="4"/>
        <v>-74.996919562885608</v>
      </c>
      <c r="K16" s="12">
        <f t="shared" si="5"/>
        <v>10.002862347124644</v>
      </c>
      <c r="L16" s="12">
        <f t="shared" si="6"/>
        <v>-75.004259119453494</v>
      </c>
      <c r="M16" s="18">
        <f t="shared" si="7"/>
        <v>10.002862347124644</v>
      </c>
      <c r="N16" s="36">
        <f t="shared" si="8"/>
        <v>-74.996919562885608</v>
      </c>
      <c r="O16" s="5"/>
      <c r="P16" s="40" t="s">
        <v>12</v>
      </c>
      <c r="Q16" s="19" t="s">
        <v>12</v>
      </c>
      <c r="R16" s="19" t="s">
        <v>31</v>
      </c>
      <c r="S16" s="19" t="s">
        <v>30</v>
      </c>
      <c r="T16" s="19" t="s">
        <v>31</v>
      </c>
      <c r="U16" s="20" t="s">
        <v>32</v>
      </c>
    </row>
    <row r="17" spans="1:21" x14ac:dyDescent="0.25">
      <c r="A17" s="16">
        <v>-75</v>
      </c>
      <c r="B17" s="17">
        <v>0</v>
      </c>
      <c r="C17" s="17">
        <f>INT(138.348*(A17+97.5)*COS(PI()*B17/180))</f>
        <v>3112</v>
      </c>
      <c r="D17" s="17">
        <f>INT(138.348*(B17-37))</f>
        <v>-5119</v>
      </c>
      <c r="E17" s="18">
        <f>-97.5+(C17/(138.348*COS(F17*PI()/180)))</f>
        <v>-75.005999361170609</v>
      </c>
      <c r="F17" s="18">
        <f t="shared" si="0"/>
        <v>-8.9629051377215774E-4</v>
      </c>
      <c r="G17" s="18">
        <f t="shared" si="1"/>
        <v>-75.002385286517836</v>
      </c>
      <c r="H17" s="18">
        <f t="shared" si="2"/>
        <v>2.7177841385537249E-3</v>
      </c>
      <c r="I17" s="18">
        <f t="shared" si="3"/>
        <v>-8.9629051377215774E-4</v>
      </c>
      <c r="J17" s="18">
        <f t="shared" si="4"/>
        <v>-74.998771211865062</v>
      </c>
      <c r="K17" s="12">
        <f t="shared" si="5"/>
        <v>6.3318587908796076E-3</v>
      </c>
      <c r="L17" s="12">
        <f t="shared" si="6"/>
        <v>-75.005999361170609</v>
      </c>
      <c r="M17" s="18">
        <f t="shared" si="7"/>
        <v>6.3318587908796076E-3</v>
      </c>
      <c r="N17" s="36">
        <f t="shared" si="8"/>
        <v>-74.998771211865062</v>
      </c>
      <c r="O17" s="5"/>
      <c r="P17" s="40" t="s">
        <v>10</v>
      </c>
      <c r="Q17" s="19" t="s">
        <v>10</v>
      </c>
      <c r="R17" s="19" t="s">
        <v>34</v>
      </c>
      <c r="S17" s="19" t="s">
        <v>33</v>
      </c>
      <c r="T17" s="19" t="s">
        <v>35</v>
      </c>
      <c r="U17" s="20" t="s">
        <v>36</v>
      </c>
    </row>
    <row r="18" spans="1:21" x14ac:dyDescent="0.25">
      <c r="A18" s="16">
        <v>-120</v>
      </c>
      <c r="B18" s="17">
        <v>37</v>
      </c>
      <c r="C18" s="17">
        <f>INT(138.348*(A18+97.5)*COS(PI()*B18/180))</f>
        <v>-2487</v>
      </c>
      <c r="D18" s="17">
        <f>INT(138.348*(B18-37))</f>
        <v>0</v>
      </c>
      <c r="E18" s="18">
        <f>-97.5+(C18/(138.348*COS(F18*PI()/180)))</f>
        <v>-120.00890061175105</v>
      </c>
      <c r="F18" s="18">
        <f t="shared" si="0"/>
        <v>37</v>
      </c>
      <c r="G18" s="18">
        <f t="shared" si="1"/>
        <v>-120.00437530000762</v>
      </c>
      <c r="H18" s="18">
        <f t="shared" si="2"/>
        <v>37.003614074652326</v>
      </c>
      <c r="I18" s="18">
        <f t="shared" si="3"/>
        <v>37</v>
      </c>
      <c r="J18" s="18">
        <f t="shared" si="4"/>
        <v>-119.9998499882642</v>
      </c>
      <c r="K18" s="12">
        <f t="shared" si="5"/>
        <v>37.007228149304652</v>
      </c>
      <c r="L18" s="12">
        <f t="shared" si="6"/>
        <v>-120.00890061175105</v>
      </c>
      <c r="M18" s="18">
        <f t="shared" si="7"/>
        <v>37.007228149304652</v>
      </c>
      <c r="N18" s="36">
        <f t="shared" si="8"/>
        <v>-119.9998499882642</v>
      </c>
      <c r="O18" s="5"/>
      <c r="P18" s="40" t="s">
        <v>10</v>
      </c>
      <c r="Q18" s="19" t="s">
        <v>12</v>
      </c>
      <c r="R18" s="19" t="s">
        <v>13</v>
      </c>
      <c r="S18" s="19" t="s">
        <v>9</v>
      </c>
      <c r="T18" s="19" t="s">
        <v>11</v>
      </c>
      <c r="U18" s="20" t="s">
        <v>14</v>
      </c>
    </row>
    <row r="19" spans="1:21" x14ac:dyDescent="0.25">
      <c r="A19" s="11">
        <v>-120</v>
      </c>
      <c r="B19" s="5">
        <v>50</v>
      </c>
      <c r="C19" s="5">
        <f>INT(138.348*(A19+97.5)*COS(PI()*B19/180))</f>
        <v>-2001</v>
      </c>
      <c r="D19" s="5">
        <f>INT(138.348*(B19-37))</f>
        <v>1798</v>
      </c>
      <c r="E19" s="12">
        <f>-97.5+(C19/(138.348*COS(F19*PI()/180)))</f>
        <v>-119.99948071331133</v>
      </c>
      <c r="F19" s="12">
        <f t="shared" si="0"/>
        <v>49.996212449764357</v>
      </c>
      <c r="G19" s="12">
        <f t="shared" si="1"/>
        <v>-119.99385865416258</v>
      </c>
      <c r="H19" s="12">
        <f t="shared" si="2"/>
        <v>49.99982652441669</v>
      </c>
      <c r="I19" s="13">
        <f t="shared" si="3"/>
        <v>49.996212449764357</v>
      </c>
      <c r="J19" s="13">
        <f t="shared" si="4"/>
        <v>-119.98823659501382</v>
      </c>
      <c r="K19" s="12">
        <f t="shared" si="5"/>
        <v>50.003440599069009</v>
      </c>
      <c r="L19" s="12">
        <f t="shared" si="6"/>
        <v>-119.99948071331133</v>
      </c>
      <c r="M19" s="13">
        <f t="shared" si="7"/>
        <v>50.003440599069009</v>
      </c>
      <c r="N19" s="35">
        <f t="shared" si="8"/>
        <v>-119.98823659501382</v>
      </c>
      <c r="O19" s="5"/>
      <c r="P19" s="39" t="s">
        <v>10</v>
      </c>
      <c r="Q19" s="14" t="s">
        <v>10</v>
      </c>
      <c r="R19" s="14" t="s">
        <v>16</v>
      </c>
      <c r="S19" s="14" t="s">
        <v>15</v>
      </c>
      <c r="T19" s="14" t="s">
        <v>17</v>
      </c>
      <c r="U19" s="15" t="s">
        <v>18</v>
      </c>
    </row>
    <row r="20" spans="1:21" x14ac:dyDescent="0.25">
      <c r="A20" s="11">
        <v>-120</v>
      </c>
      <c r="B20" s="5">
        <v>75</v>
      </c>
      <c r="C20" s="5">
        <f>INT(138.348*(A20+97.5)*COS(PI()*B20/180))</f>
        <v>-806</v>
      </c>
      <c r="D20" s="5">
        <f>INT(138.348*(B20-37))</f>
        <v>5257</v>
      </c>
      <c r="E20" s="12">
        <f>-97.5+(C20/(138.348*COS(F20*PI()/180)))</f>
        <v>-120.00713037288368</v>
      </c>
      <c r="F20" s="12">
        <f t="shared" si="0"/>
        <v>74.998380894555751</v>
      </c>
      <c r="G20" s="12">
        <f t="shared" si="1"/>
        <v>-119.99316813319827</v>
      </c>
      <c r="H20" s="12">
        <f t="shared" si="2"/>
        <v>75.001994969208084</v>
      </c>
      <c r="I20" s="13">
        <f t="shared" si="3"/>
        <v>74.998380894555751</v>
      </c>
      <c r="J20" s="13">
        <f t="shared" si="4"/>
        <v>-119.97920589351286</v>
      </c>
      <c r="K20" s="12">
        <f t="shared" si="5"/>
        <v>75.005609043860403</v>
      </c>
      <c r="L20" s="12">
        <f t="shared" si="6"/>
        <v>-120.00713037288368</v>
      </c>
      <c r="M20" s="13">
        <f t="shared" si="7"/>
        <v>75.005609043860403</v>
      </c>
      <c r="N20" s="35">
        <f t="shared" si="8"/>
        <v>-119.97920589351286</v>
      </c>
      <c r="O20" s="5"/>
      <c r="P20" s="39" t="s">
        <v>12</v>
      </c>
      <c r="Q20" s="14" t="s">
        <v>21</v>
      </c>
      <c r="R20" s="14" t="s">
        <v>20</v>
      </c>
      <c r="S20" s="14" t="s">
        <v>19</v>
      </c>
      <c r="T20" s="14" t="s">
        <v>20</v>
      </c>
      <c r="U20" s="15" t="s">
        <v>22</v>
      </c>
    </row>
    <row r="21" spans="1:21" x14ac:dyDescent="0.25">
      <c r="A21" s="11">
        <v>-120</v>
      </c>
      <c r="B21" s="5">
        <v>100</v>
      </c>
      <c r="C21" s="5">
        <f>INT(138.348*(A21+97.5)*COS(PI()*B21/180))</f>
        <v>540</v>
      </c>
      <c r="D21" s="5">
        <f>INT(138.348*(B21-37))</f>
        <v>8715</v>
      </c>
      <c r="E21" s="12">
        <f>-97.5+(C21/(138.348*COS(F21*PI()/180)))</f>
        <v>-119.99250617043909</v>
      </c>
      <c r="F21" s="12">
        <f t="shared" si="0"/>
        <v>99.993321190042494</v>
      </c>
      <c r="G21" s="12">
        <f t="shared" si="1"/>
        <v>-120.01333256504134</v>
      </c>
      <c r="H21" s="12">
        <f t="shared" si="2"/>
        <v>99.996935264694827</v>
      </c>
      <c r="I21" s="13">
        <f t="shared" si="3"/>
        <v>99.993321190042494</v>
      </c>
      <c r="J21" s="13">
        <f t="shared" si="4"/>
        <v>-120.03415895964361</v>
      </c>
      <c r="K21" s="12">
        <f t="shared" si="5"/>
        <v>100.00054933934715</v>
      </c>
      <c r="L21" s="12">
        <f t="shared" si="6"/>
        <v>-119.99250617043909</v>
      </c>
      <c r="M21" s="13">
        <f t="shared" si="7"/>
        <v>100.00054933934715</v>
      </c>
      <c r="N21" s="35">
        <f t="shared" si="8"/>
        <v>-120.03415895964361</v>
      </c>
      <c r="O21" s="5"/>
      <c r="P21" s="39" t="s">
        <v>24</v>
      </c>
      <c r="Q21" s="14" t="s">
        <v>12</v>
      </c>
      <c r="R21" s="14" t="s">
        <v>25</v>
      </c>
      <c r="S21" s="14" t="s">
        <v>23</v>
      </c>
      <c r="T21" s="14" t="s">
        <v>25</v>
      </c>
      <c r="U21" s="15" t="s">
        <v>26</v>
      </c>
    </row>
    <row r="22" spans="1:21" x14ac:dyDescent="0.25">
      <c r="A22" s="11">
        <v>-120</v>
      </c>
      <c r="B22" s="5">
        <v>25</v>
      </c>
      <c r="C22" s="5">
        <f>INT(138.348*(A22+97.5)*COS(PI()*B22/180))</f>
        <v>-2822</v>
      </c>
      <c r="D22" s="5">
        <f>INT(138.348*(B22-37))</f>
        <v>-1661</v>
      </c>
      <c r="E22" s="12">
        <f>-97.5+(C22/(138.348*COS(F22*PI()/180)))</f>
        <v>-120.00543251789678</v>
      </c>
      <c r="F22" s="12">
        <f t="shared" si="0"/>
        <v>24.99404400497297</v>
      </c>
      <c r="G22" s="12">
        <f t="shared" si="1"/>
        <v>-120.00144502099424</v>
      </c>
      <c r="H22" s="12">
        <f t="shared" si="2"/>
        <v>24.997658079625296</v>
      </c>
      <c r="I22" s="13">
        <f t="shared" si="3"/>
        <v>24.99404400497297</v>
      </c>
      <c r="J22" s="13">
        <f t="shared" si="4"/>
        <v>-119.99745752409171</v>
      </c>
      <c r="K22" s="12">
        <f t="shared" si="5"/>
        <v>25.001272154277622</v>
      </c>
      <c r="L22" s="12">
        <f t="shared" si="6"/>
        <v>-120.00543251789678</v>
      </c>
      <c r="M22" s="13">
        <f t="shared" si="7"/>
        <v>25.001272154277622</v>
      </c>
      <c r="N22" s="35">
        <f t="shared" si="8"/>
        <v>-119.99745752409171</v>
      </c>
      <c r="O22" s="5"/>
      <c r="P22" s="39" t="s">
        <v>12</v>
      </c>
      <c r="Q22" s="14" t="s">
        <v>21</v>
      </c>
      <c r="R22" s="14" t="s">
        <v>28</v>
      </c>
      <c r="S22" s="14" t="s">
        <v>27</v>
      </c>
      <c r="T22" s="14" t="s">
        <v>28</v>
      </c>
      <c r="U22" s="15" t="s">
        <v>29</v>
      </c>
    </row>
    <row r="23" spans="1:21" x14ac:dyDescent="0.25">
      <c r="A23" s="11">
        <v>-120</v>
      </c>
      <c r="B23" s="5">
        <v>10</v>
      </c>
      <c r="C23" s="5">
        <f>INT(138.348*(A23+97.5)*COS(PI()*B23/180))</f>
        <v>-3066</v>
      </c>
      <c r="D23" s="5">
        <f>INT(138.348*(B23-37))</f>
        <v>-3736</v>
      </c>
      <c r="E23" s="12">
        <f>-97.5+(C23/(138.348*COS(F23*PI()/180)))</f>
        <v>-120.00308043711439</v>
      </c>
      <c r="F23" s="12">
        <f t="shared" si="0"/>
        <v>9.9956341978199923</v>
      </c>
      <c r="G23" s="12">
        <f t="shared" si="1"/>
        <v>-119.99941065883044</v>
      </c>
      <c r="H23" s="12">
        <f t="shared" si="2"/>
        <v>9.9992482724723182</v>
      </c>
      <c r="I23" s="13">
        <f t="shared" si="3"/>
        <v>9.9956341978199923</v>
      </c>
      <c r="J23" s="13">
        <f t="shared" si="4"/>
        <v>-119.99574088054651</v>
      </c>
      <c r="K23" s="12">
        <f t="shared" si="5"/>
        <v>10.002862347124644</v>
      </c>
      <c r="L23" s="12">
        <f t="shared" si="6"/>
        <v>-120.00308043711439</v>
      </c>
      <c r="M23" s="13">
        <f t="shared" si="7"/>
        <v>10.002862347124644</v>
      </c>
      <c r="N23" s="35">
        <f t="shared" si="8"/>
        <v>-119.99574088054651</v>
      </c>
      <c r="O23" s="5"/>
      <c r="P23" s="39" t="s">
        <v>12</v>
      </c>
      <c r="Q23" s="14" t="s">
        <v>12</v>
      </c>
      <c r="R23" s="14" t="s">
        <v>31</v>
      </c>
      <c r="S23" s="14" t="s">
        <v>30</v>
      </c>
      <c r="T23" s="14" t="s">
        <v>31</v>
      </c>
      <c r="U23" s="15" t="s">
        <v>32</v>
      </c>
    </row>
    <row r="24" spans="1:21" ht="15.75" thickBot="1" x14ac:dyDescent="0.3">
      <c r="A24" s="21">
        <v>-120</v>
      </c>
      <c r="B24" s="22">
        <v>0</v>
      </c>
      <c r="C24" s="22">
        <f>INT(138.348*(A24+97.5)*COS(PI()*B24/180))</f>
        <v>-3113</v>
      </c>
      <c r="D24" s="22">
        <f>INT(138.348*(B24-37))</f>
        <v>-5119</v>
      </c>
      <c r="E24" s="23">
        <f>-97.5+(C24/(138.348*COS(F24*PI()/180)))</f>
        <v>-120.00122878813494</v>
      </c>
      <c r="F24" s="23">
        <f t="shared" si="0"/>
        <v>-8.9629051377215774E-4</v>
      </c>
      <c r="G24" s="23">
        <f t="shared" si="1"/>
        <v>-119.99761471348216</v>
      </c>
      <c r="H24" s="23">
        <f t="shared" si="2"/>
        <v>2.7177841385537249E-3</v>
      </c>
      <c r="I24" s="24">
        <f t="shared" si="3"/>
        <v>-8.9629051377215774E-4</v>
      </c>
      <c r="J24" s="24">
        <f t="shared" si="4"/>
        <v>-119.99400063882939</v>
      </c>
      <c r="K24" s="23">
        <f t="shared" si="5"/>
        <v>6.3318587908796076E-3</v>
      </c>
      <c r="L24" s="23">
        <f t="shared" si="6"/>
        <v>-120.00122878813494</v>
      </c>
      <c r="M24" s="24">
        <f t="shared" si="7"/>
        <v>6.3318587908796076E-3</v>
      </c>
      <c r="N24" s="37">
        <f t="shared" si="8"/>
        <v>-119.99400063882939</v>
      </c>
      <c r="O24" s="22"/>
      <c r="P24" s="41" t="s">
        <v>10</v>
      </c>
      <c r="Q24" s="25" t="s">
        <v>10</v>
      </c>
      <c r="R24" s="25" t="s">
        <v>35</v>
      </c>
      <c r="S24" s="25" t="s">
        <v>35</v>
      </c>
      <c r="T24" s="25" t="s">
        <v>34</v>
      </c>
      <c r="U24" s="26" t="s">
        <v>36</v>
      </c>
    </row>
    <row r="25" spans="1:21" x14ac:dyDescent="0.25">
      <c r="E25"/>
      <c r="F25"/>
      <c r="G25"/>
      <c r="H25"/>
      <c r="K25"/>
      <c r="L25"/>
    </row>
    <row r="26" spans="1:21" x14ac:dyDescent="0.25">
      <c r="E26"/>
      <c r="F26"/>
      <c r="G26"/>
      <c r="H26"/>
      <c r="K26"/>
      <c r="L26"/>
    </row>
    <row r="27" spans="1:21" x14ac:dyDescent="0.25">
      <c r="E27"/>
      <c r="F27"/>
      <c r="G27"/>
      <c r="H27"/>
      <c r="K27"/>
      <c r="L27"/>
    </row>
    <row r="28" spans="1:21" x14ac:dyDescent="0.25">
      <c r="E28"/>
      <c r="F28"/>
      <c r="G28"/>
      <c r="H28"/>
      <c r="K28"/>
      <c r="L28"/>
    </row>
    <row r="29" spans="1:21" x14ac:dyDescent="0.25">
      <c r="E29"/>
      <c r="F29"/>
      <c r="G29"/>
      <c r="H29"/>
      <c r="K29"/>
      <c r="L29"/>
    </row>
    <row r="30" spans="1:21" x14ac:dyDescent="0.25">
      <c r="E30"/>
      <c r="F30"/>
      <c r="G30"/>
      <c r="H30"/>
      <c r="K30"/>
      <c r="L30"/>
    </row>
    <row r="31" spans="1:21" x14ac:dyDescent="0.25">
      <c r="E31"/>
      <c r="F31"/>
      <c r="G31"/>
      <c r="H31"/>
      <c r="K31"/>
      <c r="L31"/>
    </row>
    <row r="32" spans="1:21" x14ac:dyDescent="0.25">
      <c r="E32"/>
      <c r="F32"/>
      <c r="G32"/>
      <c r="H32"/>
      <c r="K32"/>
      <c r="L32"/>
    </row>
    <row r="33" spans="5:12" x14ac:dyDescent="0.25">
      <c r="E33"/>
      <c r="F33"/>
      <c r="G33"/>
      <c r="H33"/>
      <c r="K33"/>
      <c r="L33"/>
    </row>
    <row r="34" spans="5:12" x14ac:dyDescent="0.25">
      <c r="E34"/>
      <c r="F34"/>
      <c r="G34"/>
      <c r="H34"/>
      <c r="K34"/>
      <c r="L34"/>
    </row>
    <row r="35" spans="5:12" x14ac:dyDescent="0.25">
      <c r="E35"/>
      <c r="F35"/>
      <c r="G35"/>
      <c r="H35"/>
      <c r="K35"/>
      <c r="L35"/>
    </row>
    <row r="36" spans="5:12" x14ac:dyDescent="0.25">
      <c r="E36"/>
      <c r="F36"/>
      <c r="G36"/>
      <c r="H36"/>
      <c r="K36"/>
      <c r="L36"/>
    </row>
    <row r="37" spans="5:12" x14ac:dyDescent="0.25">
      <c r="E37"/>
      <c r="F37"/>
      <c r="G37"/>
      <c r="H37"/>
      <c r="K37"/>
      <c r="L37"/>
    </row>
    <row r="38" spans="5:12" x14ac:dyDescent="0.25">
      <c r="E38"/>
      <c r="F38"/>
      <c r="G38"/>
      <c r="H38"/>
      <c r="K38"/>
      <c r="L38"/>
    </row>
    <row r="39" spans="5:12" x14ac:dyDescent="0.25">
      <c r="E39"/>
      <c r="F39"/>
      <c r="G39"/>
      <c r="H39"/>
      <c r="K39"/>
      <c r="L39"/>
    </row>
    <row r="40" spans="5:12" x14ac:dyDescent="0.25">
      <c r="E40"/>
      <c r="F40"/>
      <c r="G40"/>
      <c r="H40"/>
      <c r="K40"/>
      <c r="L40"/>
    </row>
    <row r="41" spans="5:12" x14ac:dyDescent="0.25">
      <c r="E41"/>
      <c r="F41"/>
      <c r="G41"/>
      <c r="H41"/>
      <c r="K41"/>
      <c r="L41"/>
    </row>
    <row r="42" spans="5:12" x14ac:dyDescent="0.25">
      <c r="E42"/>
      <c r="F42"/>
      <c r="G42"/>
      <c r="H42"/>
      <c r="K42"/>
      <c r="L42"/>
    </row>
    <row r="43" spans="5:12" x14ac:dyDescent="0.25">
      <c r="E43"/>
      <c r="F43"/>
      <c r="G43"/>
      <c r="H43"/>
      <c r="K43"/>
      <c r="L43"/>
    </row>
    <row r="44" spans="5:12" x14ac:dyDescent="0.25">
      <c r="E44"/>
      <c r="F44"/>
      <c r="G44"/>
      <c r="H44"/>
      <c r="K44"/>
      <c r="L44"/>
    </row>
    <row r="45" spans="5:12" x14ac:dyDescent="0.25">
      <c r="E45"/>
      <c r="F45"/>
      <c r="G45"/>
      <c r="H45"/>
      <c r="K45"/>
      <c r="L45"/>
    </row>
    <row r="46" spans="5:12" x14ac:dyDescent="0.25">
      <c r="E46"/>
      <c r="F46"/>
      <c r="G46"/>
      <c r="H46"/>
      <c r="K46"/>
      <c r="L46"/>
    </row>
    <row r="47" spans="5:12" x14ac:dyDescent="0.25">
      <c r="E47"/>
      <c r="F47"/>
      <c r="G47"/>
      <c r="H47"/>
      <c r="K47"/>
      <c r="L47"/>
    </row>
    <row r="48" spans="5:12" x14ac:dyDescent="0.25">
      <c r="E48"/>
      <c r="F48"/>
      <c r="G48"/>
      <c r="H48"/>
      <c r="K48"/>
      <c r="L48"/>
    </row>
    <row r="49" spans="5:12" x14ac:dyDescent="0.25">
      <c r="E49"/>
      <c r="F49"/>
      <c r="G49"/>
      <c r="H49"/>
      <c r="K49"/>
      <c r="L49"/>
    </row>
    <row r="50" spans="5:12" x14ac:dyDescent="0.25">
      <c r="E50"/>
      <c r="F50"/>
      <c r="G50"/>
      <c r="H50"/>
      <c r="K50"/>
      <c r="L50"/>
    </row>
    <row r="51" spans="5:12" x14ac:dyDescent="0.25">
      <c r="E51"/>
      <c r="F51"/>
      <c r="G51"/>
      <c r="H51"/>
      <c r="K51"/>
      <c r="L51"/>
    </row>
    <row r="52" spans="5:12" x14ac:dyDescent="0.25">
      <c r="E52"/>
      <c r="F52"/>
      <c r="G52"/>
      <c r="H52"/>
      <c r="K52"/>
      <c r="L52"/>
    </row>
    <row r="53" spans="5:12" x14ac:dyDescent="0.25">
      <c r="E53"/>
      <c r="F53"/>
      <c r="G53"/>
      <c r="H53"/>
      <c r="K53"/>
      <c r="L53"/>
    </row>
    <row r="54" spans="5:12" x14ac:dyDescent="0.25">
      <c r="E54"/>
      <c r="F54"/>
      <c r="G54"/>
      <c r="H54"/>
      <c r="K54"/>
      <c r="L54"/>
    </row>
    <row r="55" spans="5:12" x14ac:dyDescent="0.25">
      <c r="E55"/>
      <c r="F55"/>
      <c r="G55"/>
      <c r="H55"/>
      <c r="K55"/>
      <c r="L55"/>
    </row>
    <row r="56" spans="5:12" x14ac:dyDescent="0.25">
      <c r="E56"/>
      <c r="F56"/>
      <c r="G56"/>
      <c r="H56"/>
      <c r="K56"/>
      <c r="L56"/>
    </row>
    <row r="57" spans="5:12" x14ac:dyDescent="0.25">
      <c r="E57"/>
      <c r="F57"/>
      <c r="G57"/>
      <c r="H57"/>
      <c r="K57"/>
      <c r="L57"/>
    </row>
    <row r="58" spans="5:12" x14ac:dyDescent="0.25">
      <c r="E58"/>
      <c r="F58"/>
      <c r="G58"/>
      <c r="H58"/>
      <c r="K58"/>
      <c r="L58"/>
    </row>
    <row r="59" spans="5:12" x14ac:dyDescent="0.25">
      <c r="E59"/>
      <c r="F59"/>
      <c r="G59"/>
      <c r="H59"/>
      <c r="K59"/>
      <c r="L59"/>
    </row>
    <row r="60" spans="5:12" x14ac:dyDescent="0.25">
      <c r="E60"/>
      <c r="F60"/>
      <c r="G60"/>
      <c r="H60"/>
      <c r="K60"/>
      <c r="L60"/>
    </row>
    <row r="61" spans="5:12" x14ac:dyDescent="0.25">
      <c r="E61"/>
      <c r="F61"/>
      <c r="G61"/>
      <c r="H61"/>
      <c r="K61"/>
      <c r="L61"/>
    </row>
    <row r="62" spans="5:12" x14ac:dyDescent="0.25">
      <c r="E62"/>
      <c r="F62"/>
      <c r="G62"/>
      <c r="H62"/>
      <c r="K62"/>
      <c r="L62"/>
    </row>
    <row r="63" spans="5:12" x14ac:dyDescent="0.25">
      <c r="E63"/>
      <c r="F63"/>
      <c r="G63"/>
      <c r="H63"/>
      <c r="K63"/>
      <c r="L63"/>
    </row>
    <row r="64" spans="5:12" x14ac:dyDescent="0.25">
      <c r="E64"/>
      <c r="F64"/>
      <c r="G64"/>
      <c r="H64"/>
      <c r="K64"/>
      <c r="L64"/>
    </row>
    <row r="65" spans="5:12" x14ac:dyDescent="0.25">
      <c r="E65"/>
      <c r="F65"/>
      <c r="G65"/>
      <c r="H65"/>
      <c r="K65"/>
      <c r="L65"/>
    </row>
    <row r="66" spans="5:12" x14ac:dyDescent="0.25">
      <c r="E66"/>
      <c r="F66"/>
      <c r="G66"/>
      <c r="H66"/>
      <c r="K66"/>
      <c r="L66"/>
    </row>
    <row r="67" spans="5:12" x14ac:dyDescent="0.25">
      <c r="E67"/>
      <c r="F67"/>
      <c r="G67"/>
      <c r="H67"/>
      <c r="K67"/>
      <c r="L67"/>
    </row>
    <row r="68" spans="5:12" x14ac:dyDescent="0.25">
      <c r="E68"/>
      <c r="F68"/>
      <c r="G68"/>
      <c r="H68"/>
      <c r="K68"/>
      <c r="L68"/>
    </row>
    <row r="69" spans="5:12" x14ac:dyDescent="0.25">
      <c r="E69"/>
      <c r="F69"/>
      <c r="G69"/>
      <c r="H69"/>
      <c r="K69"/>
      <c r="L69"/>
    </row>
  </sheetData>
  <mergeCells count="8">
    <mergeCell ref="M2:N2"/>
    <mergeCell ref="P2:U2"/>
    <mergeCell ref="A1:U1"/>
    <mergeCell ref="G2:H2"/>
    <mergeCell ref="A2:B2"/>
    <mergeCell ref="C2:D2"/>
    <mergeCell ref="I2:J2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Kornhauser</dc:creator>
  <cp:lastModifiedBy>Alain Kornhauser</cp:lastModifiedBy>
  <dcterms:created xsi:type="dcterms:W3CDTF">2017-12-14T20:29:17Z</dcterms:created>
  <dcterms:modified xsi:type="dcterms:W3CDTF">2017-12-15T13:32:11Z</dcterms:modified>
</cp:coreProperties>
</file>